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VIS2022\Users\jdavi\OneDrive\Documents\New Exhibitor On Boarding\Tools &amp; Articles\"/>
    </mc:Choice>
  </mc:AlternateContent>
  <xr:revisionPtr revIDLastSave="0" documentId="13_ncr:1_{519761E9-F33A-41F2-9AD0-4802FFA7C2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trics" sheetId="3" r:id="rId1"/>
  </sheets>
  <definedNames>
    <definedName name="_xlnm.Print_Area" localSheetId="0">Metrics!$A$3:$AY$105</definedName>
    <definedName name="_xlnm.Print_Titles" localSheetId="0">Metrics!$2:$5</definedName>
    <definedName name="TechDepth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35" i="3" l="1"/>
  <c r="A83" i="3" l="1"/>
  <c r="AV45" i="3"/>
  <c r="AH91" i="3"/>
  <c r="Y59" i="3"/>
  <c r="AV59" i="3" l="1"/>
  <c r="AV56" i="3"/>
  <c r="AH95" i="3"/>
  <c r="AH94" i="3"/>
  <c r="AH90" i="3"/>
  <c r="AB90" i="3"/>
  <c r="AO90" i="3" s="1"/>
  <c r="AH89" i="3"/>
  <c r="AH88" i="3"/>
  <c r="AV62" i="3"/>
  <c r="Y45" i="3" l="1"/>
  <c r="Y60" i="3" s="1"/>
  <c r="Y61" i="3" s="1"/>
  <c r="AB91" i="3" s="1"/>
  <c r="AO91" i="3" s="1"/>
  <c r="AV73" i="3"/>
  <c r="AV47" i="3"/>
  <c r="Y56" i="3"/>
  <c r="AV34" i="3"/>
  <c r="AV49" i="3" s="1"/>
  <c r="AV55" i="3" s="1"/>
  <c r="AV27" i="3"/>
  <c r="AV28" i="3"/>
  <c r="AB94" i="3" s="1"/>
  <c r="AO94" i="3" s="1"/>
  <c r="Y29" i="3"/>
  <c r="Y32" i="3" s="1"/>
  <c r="Y37" i="3" s="1"/>
  <c r="Y38" i="3" s="1"/>
  <c r="AB88" i="3" s="1"/>
  <c r="AO88" i="3" s="1"/>
  <c r="AN7" i="3"/>
  <c r="Y48" i="3" l="1"/>
  <c r="AB89" i="3" s="1"/>
  <c r="AO89" i="3" s="1"/>
  <c r="AV36" i="3"/>
  <c r="AB95" i="3" s="1"/>
  <c r="AO95" i="3" s="1"/>
  <c r="AV57" i="3"/>
  <c r="AV60" i="3" s="1"/>
  <c r="AV61" i="3" s="1"/>
  <c r="AV63" i="3" s="1"/>
  <c r="AV65" i="3"/>
  <c r="AV74" i="3"/>
  <c r="AV50" i="3"/>
  <c r="AB96" i="3" s="1"/>
  <c r="AO96" i="3" s="1"/>
  <c r="AV66" i="3" l="1"/>
  <c r="AB97" i="3" s="1"/>
  <c r="AO97" i="3" s="1"/>
  <c r="AV78" i="3"/>
  <c r="AV75" i="3"/>
  <c r="AV77" i="3" s="1"/>
  <c r="AV79" i="3" s="1"/>
  <c r="AB98" i="3" s="1"/>
  <c r="AO98" i="3" s="1"/>
</calcChain>
</file>

<file path=xl/sharedStrings.xml><?xml version="1.0" encoding="utf-8"?>
<sst xmlns="http://schemas.openxmlformats.org/spreadsheetml/2006/main" count="133" uniqueCount="102">
  <si>
    <t>PLEASE NOTE:  ONLY ENTER YOUR NUMBERS BELOW WHERE YOU SEE RED NUMBERS.  ALL OTHER INFORMATION IS CALCULATED AUTOMATICALLY.</t>
  </si>
  <si>
    <t>Exhibiting &amp; Financial Performance Metrics</t>
  </si>
  <si>
    <t>YOUR COMPANY NAME</t>
  </si>
  <si>
    <t>Report Information</t>
  </si>
  <si>
    <t>Prepared By</t>
  </si>
  <si>
    <t>Date Prepared</t>
  </si>
  <si>
    <t>Department</t>
  </si>
  <si>
    <t>Tradeshow Information</t>
  </si>
  <si>
    <t>Show Name</t>
  </si>
  <si>
    <t>Show Dates</t>
  </si>
  <si>
    <t>Show Notes</t>
  </si>
  <si>
    <t>Exhibiting Goals &amp; Objectives</t>
  </si>
  <si>
    <t>SMART Goal for Each Objective                                     Specific - Measurable - Action oriented - Realistic - Time bound</t>
  </si>
  <si>
    <t>Goal #</t>
  </si>
  <si>
    <t>Owner</t>
  </si>
  <si>
    <t>Accomplished?</t>
  </si>
  <si>
    <t>METRICS</t>
  </si>
  <si>
    <t>Performance</t>
  </si>
  <si>
    <t>Value/Return on Investment</t>
  </si>
  <si>
    <t>Exhibit Interaction Capacity/Utilization</t>
  </si>
  <si>
    <t>Cost Per Interaction</t>
  </si>
  <si>
    <t>Measures how well we utilized our capacity to interact with attendees.</t>
  </si>
  <si>
    <t>Measures what it costs us to generate a face-to-face interaction.</t>
  </si>
  <si>
    <t>Exhibiting Hours</t>
  </si>
  <si>
    <t>Total Show Investment</t>
  </si>
  <si>
    <t>Times Full-Time Exhibit Staff</t>
  </si>
  <si>
    <t>Divide by Actual # of Exhibit Interactions</t>
  </si>
  <si>
    <t>* 50 sq. feet per staffer rule of thumb</t>
  </si>
  <si>
    <t>x</t>
  </si>
  <si>
    <t>= Cost Per Interaction</t>
  </si>
  <si>
    <t>=</t>
  </si>
  <si>
    <t>Total Staff Hours</t>
  </si>
  <si>
    <t>Times Interactions per Hour per Staffer</t>
  </si>
  <si>
    <r>
      <t xml:space="preserve">Average Cost of Field Sales Call:    </t>
    </r>
    <r>
      <rPr>
        <sz val="8"/>
        <rFont val="Arial"/>
        <family val="2"/>
      </rPr>
      <t xml:space="preserve"> (Source: CEIR)</t>
    </r>
  </si>
  <si>
    <t>** 3 conservative, 4 moderate, 5 aggressive</t>
  </si>
  <si>
    <t>Exhibit Interaction Capacity</t>
  </si>
  <si>
    <t>Cost Per Lead</t>
  </si>
  <si>
    <t>Measures what it costs us to generate a sales lead.</t>
  </si>
  <si>
    <t>Actual # of Exhibit Interactions</t>
  </si>
  <si>
    <t>*** Can be estimated by multiplying lead count x 2.4</t>
  </si>
  <si>
    <t>Divide by Number of Leads</t>
  </si>
  <si>
    <t>(an industry benchmark called stop-to-literature ratio)</t>
  </si>
  <si>
    <t>= Cost Per Lead</t>
  </si>
  <si>
    <t>Divide by Exhibit Interaction Capacity</t>
  </si>
  <si>
    <t>= Exhibit Capacity Utilization</t>
  </si>
  <si>
    <t xml:space="preserve">Average Cost of B2B Tradeshow Lead: </t>
  </si>
  <si>
    <t>(Source: Exhibit Surveys)</t>
  </si>
  <si>
    <t>Target:</t>
  </si>
  <si>
    <t>80-100%</t>
  </si>
  <si>
    <t>* Compare to Average Cost of B2B Tradeshow Lead, and more importantly, to potential</t>
  </si>
  <si>
    <t xml:space="preserve">   value of a lead.</t>
  </si>
  <si>
    <t>Exhibit Attraction Efficiency</t>
  </si>
  <si>
    <t>Potential Value of Leads/ROI</t>
  </si>
  <si>
    <t>Measures how well we attracted our target audience.</t>
  </si>
  <si>
    <t>Measures potential sales revenue and calculates Soft Dollar ROI.</t>
  </si>
  <si>
    <t>Total # Leads</t>
  </si>
  <si>
    <t>Divide by # of Profile Matches in Show Audience</t>
  </si>
  <si>
    <t>Times Average Sale Amount</t>
  </si>
  <si>
    <t>* i.e. Business Type, Job Function/Title, Geography, Product Interest</t>
  </si>
  <si>
    <t>= Potential Lead Value</t>
  </si>
  <si>
    <t>= Exhibit Attraction Efficiency</t>
  </si>
  <si>
    <t>Divided by Show Investment</t>
  </si>
  <si>
    <r>
      <t xml:space="preserve">Target:   </t>
    </r>
    <r>
      <rPr>
        <sz val="8"/>
        <rFont val="Arial"/>
        <family val="2"/>
      </rPr>
      <t>(Source - Exhibit Surveys)</t>
    </r>
  </si>
  <si>
    <t>= Soft Dollar ROI</t>
  </si>
  <si>
    <t>Lead Goals, Quantity and Quality</t>
  </si>
  <si>
    <t xml:space="preserve">Return on Investment SOFT Dollar ROI </t>
  </si>
  <si>
    <t>Measures how well we achieved our lead goal.</t>
  </si>
  <si>
    <t>Determines savings realized by utilizing tradeshows to have face-to-face</t>
  </si>
  <si>
    <t>Lead Goal</t>
  </si>
  <si>
    <t>interactions with our target audience.</t>
  </si>
  <si>
    <t>Total Leads Captured</t>
  </si>
  <si>
    <t>Achievement of Goal</t>
  </si>
  <si>
    <t>Interaction Conversion to Lead</t>
  </si>
  <si>
    <t>Comparative (Field Sales Call)</t>
  </si>
  <si>
    <t>-</t>
  </si>
  <si>
    <t>Less Cost Per Interaction</t>
  </si>
  <si>
    <t>= Interaction Conversion to Lead</t>
  </si>
  <si>
    <t>Cost Per Interaction Savings</t>
  </si>
  <si>
    <t>Times Actual # of Exhibit Interactions</t>
  </si>
  <si>
    <r>
      <t xml:space="preserve">Target:  </t>
    </r>
    <r>
      <rPr>
        <sz val="8"/>
        <rFont val="Arial"/>
        <family val="2"/>
      </rPr>
      <t>(Source - CEIR)</t>
    </r>
  </si>
  <si>
    <t>Soft Dollar ROI Contribution</t>
  </si>
  <si>
    <t>Divided by Exhibiting Investment</t>
  </si>
  <si>
    <t>Soft Dollar Return on Investment</t>
  </si>
  <si>
    <t>Return on Investment HARD Dollar ROI - Gross Margin</t>
  </si>
  <si>
    <t>Indicates if enough sales were realized to generate a return on investment.</t>
  </si>
  <si>
    <t>You'll need to track revenue from lead conversion to sales.</t>
  </si>
  <si>
    <t>Revenue From At/Post Show Sales</t>
  </si>
  <si>
    <t>Less Cost of Sales</t>
  </si>
  <si>
    <t>Gross Margin</t>
  </si>
  <si>
    <t>Less Show Investment</t>
  </si>
  <si>
    <t>Net Exhibit Gross Profit</t>
  </si>
  <si>
    <t>Return on Investment</t>
  </si>
  <si>
    <t>PERFORMANCE SUMMARY</t>
  </si>
  <si>
    <t>RESULT</t>
  </si>
  <si>
    <t>BENCHMARK</t>
  </si>
  <si>
    <t>FAVORABLE?</t>
  </si>
  <si>
    <t>PERFORMANCE:</t>
  </si>
  <si>
    <t>Lead Goal - Quantity</t>
  </si>
  <si>
    <t>VALUE &amp; RETURN ON INVESTMENT:</t>
  </si>
  <si>
    <t xml:space="preserve">Return on Investment-Soft Dollar ROI </t>
  </si>
  <si>
    <t>Return on Investment-Hard Dollar ROI - Gross Margin</t>
  </si>
  <si>
    <t>COMMENTS: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</si>
</sst>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17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i/>
      <sz val="9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4">
    <xf numFmtId="0" fontId="0" fillId="0" borderId="0" xfId="0"/>
    <xf numFmtId="0" fontId="0" fillId="2" borderId="0" xfId="0" applyFill="1"/>
    <xf numFmtId="0" fontId="0" fillId="4" borderId="6" xfId="0" applyFill="1" applyBorder="1"/>
    <xf numFmtId="0" fontId="0" fillId="4" borderId="11" xfId="0" applyFill="1" applyBorder="1"/>
    <xf numFmtId="0" fontId="1" fillId="4" borderId="16" xfId="0" applyFont="1" applyFill="1" applyBorder="1"/>
    <xf numFmtId="0" fontId="0" fillId="2" borderId="2" xfId="0" applyFill="1" applyBorder="1"/>
    <xf numFmtId="0" fontId="8" fillId="2" borderId="2" xfId="0" applyFont="1" applyFill="1" applyBorder="1"/>
    <xf numFmtId="0" fontId="0" fillId="2" borderId="1" xfId="0" applyFill="1" applyBorder="1"/>
    <xf numFmtId="0" fontId="10" fillId="2" borderId="0" xfId="0" applyFont="1" applyFill="1"/>
    <xf numFmtId="0" fontId="10" fillId="2" borderId="1" xfId="0" applyFont="1" applyFill="1" applyBorder="1"/>
    <xf numFmtId="0" fontId="11" fillId="2" borderId="0" xfId="0" applyFont="1" applyFill="1"/>
    <xf numFmtId="0" fontId="13" fillId="2" borderId="0" xfId="0" applyFont="1" applyFill="1"/>
    <xf numFmtId="0" fontId="13" fillId="2" borderId="0" xfId="0" applyFont="1" applyFill="1" applyAlignment="1">
      <alignment wrapText="1"/>
    </xf>
    <xf numFmtId="0" fontId="13" fillId="2" borderId="0" xfId="0" applyFont="1" applyFill="1" applyAlignment="1">
      <alignment horizontal="left" wrapText="1"/>
    </xf>
    <xf numFmtId="0" fontId="13" fillId="2" borderId="0" xfId="0" applyFont="1" applyFill="1" applyAlignment="1">
      <alignment horizontal="left"/>
    </xf>
    <xf numFmtId="0" fontId="8" fillId="2" borderId="0" xfId="0" applyFont="1" applyFill="1"/>
    <xf numFmtId="0" fontId="0" fillId="2" borderId="21" xfId="0" applyFill="1" applyBorder="1"/>
    <xf numFmtId="0" fontId="0" fillId="2" borderId="23" xfId="0" applyFill="1" applyBorder="1"/>
    <xf numFmtId="0" fontId="7" fillId="2" borderId="0" xfId="0" applyFont="1" applyFill="1"/>
    <xf numFmtId="0" fontId="7" fillId="2" borderId="23" xfId="0" applyFont="1" applyFill="1" applyBorder="1"/>
    <xf numFmtId="0" fontId="9" fillId="2" borderId="0" xfId="0" applyFont="1" applyFill="1" applyAlignment="1">
      <alignment horizontal="left"/>
    </xf>
    <xf numFmtId="0" fontId="3" fillId="2" borderId="0" xfId="0" applyFont="1" applyFill="1"/>
    <xf numFmtId="0" fontId="3" fillId="2" borderId="0" xfId="0" quotePrefix="1" applyFont="1" applyFill="1"/>
    <xf numFmtId="0" fontId="14" fillId="2" borderId="0" xfId="0" applyFont="1" applyFill="1"/>
    <xf numFmtId="0" fontId="3" fillId="2" borderId="1" xfId="0" applyFont="1" applyFill="1" applyBorder="1"/>
    <xf numFmtId="0" fontId="0" fillId="2" borderId="25" xfId="0" applyFill="1" applyBorder="1"/>
    <xf numFmtId="0" fontId="16" fillId="0" borderId="0" xfId="0" applyFont="1"/>
    <xf numFmtId="0" fontId="11" fillId="2" borderId="0" xfId="0" applyFont="1" applyFill="1" applyAlignment="1">
      <alignment horizontal="left"/>
    </xf>
    <xf numFmtId="0" fontId="11" fillId="2" borderId="7" xfId="0" applyFont="1" applyFill="1" applyBorder="1"/>
    <xf numFmtId="0" fontId="11" fillId="2" borderId="8" xfId="0" applyFont="1" applyFill="1" applyBorder="1"/>
    <xf numFmtId="0" fontId="11" fillId="2" borderId="9" xfId="0" applyFont="1" applyFill="1" applyBorder="1"/>
    <xf numFmtId="0" fontId="0" fillId="2" borderId="17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29" xfId="0" applyFill="1" applyBorder="1"/>
    <xf numFmtId="0" fontId="0" fillId="2" borderId="20" xfId="0" applyFill="1" applyBorder="1"/>
    <xf numFmtId="0" fontId="11" fillId="6" borderId="7" xfId="0" applyFont="1" applyFill="1" applyBorder="1"/>
    <xf numFmtId="0" fontId="11" fillId="6" borderId="8" xfId="0" applyFont="1" applyFill="1" applyBorder="1"/>
    <xf numFmtId="0" fontId="11" fillId="6" borderId="9" xfId="0" applyFont="1" applyFill="1" applyBorder="1"/>
    <xf numFmtId="5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5" fontId="0" fillId="2" borderId="0" xfId="1" applyNumberFormat="1" applyFont="1" applyFill="1" applyAlignment="1">
      <alignment horizontal="center"/>
    </xf>
    <xf numFmtId="9" fontId="0" fillId="2" borderId="0" xfId="1" applyFont="1" applyFill="1" applyBorder="1" applyAlignment="1">
      <alignment horizontal="center"/>
    </xf>
    <xf numFmtId="5" fontId="0" fillId="2" borderId="0" xfId="1" applyNumberFormat="1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4" xfId="0" applyFont="1" applyFill="1" applyBorder="1"/>
    <xf numFmtId="0" fontId="3" fillId="2" borderId="1" xfId="0" quotePrefix="1" applyFont="1" applyFill="1" applyBorder="1"/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9" fontId="11" fillId="6" borderId="7" xfId="0" applyNumberFormat="1" applyFont="1" applyFill="1" applyBorder="1" applyAlignment="1">
      <alignment horizontal="center"/>
    </xf>
    <xf numFmtId="9" fontId="11" fillId="6" borderId="8" xfId="0" applyNumberFormat="1" applyFont="1" applyFill="1" applyBorder="1" applyAlignment="1">
      <alignment horizontal="center"/>
    </xf>
    <xf numFmtId="9" fontId="11" fillId="6" borderId="9" xfId="0" applyNumberFormat="1" applyFont="1" applyFill="1" applyBorder="1" applyAlignment="1">
      <alignment horizontal="center"/>
    </xf>
    <xf numFmtId="9" fontId="11" fillId="2" borderId="7" xfId="0" applyNumberFormat="1" applyFont="1" applyFill="1" applyBorder="1" applyAlignment="1">
      <alignment horizontal="center"/>
    </xf>
    <xf numFmtId="9" fontId="11" fillId="2" borderId="8" xfId="0" applyNumberFormat="1" applyFont="1" applyFill="1" applyBorder="1" applyAlignment="1">
      <alignment horizontal="center"/>
    </xf>
    <xf numFmtId="9" fontId="11" fillId="2" borderId="9" xfId="0" applyNumberFormat="1" applyFont="1" applyFill="1" applyBorder="1" applyAlignment="1">
      <alignment horizontal="center"/>
    </xf>
    <xf numFmtId="0" fontId="11" fillId="6" borderId="7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0" fontId="11" fillId="6" borderId="9" xfId="0" applyFont="1" applyFill="1" applyBorder="1" applyAlignment="1">
      <alignment horizontal="center"/>
    </xf>
    <xf numFmtId="5" fontId="11" fillId="6" borderId="7" xfId="0" applyNumberFormat="1" applyFont="1" applyFill="1" applyBorder="1" applyAlignment="1">
      <alignment horizontal="center"/>
    </xf>
    <xf numFmtId="5" fontId="11" fillId="6" borderId="8" xfId="0" applyNumberFormat="1" applyFont="1" applyFill="1" applyBorder="1" applyAlignment="1">
      <alignment horizontal="center"/>
    </xf>
    <xf numFmtId="5" fontId="11" fillId="6" borderId="9" xfId="0" applyNumberFormat="1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5" fontId="11" fillId="2" borderId="7" xfId="0" applyNumberFormat="1" applyFont="1" applyFill="1" applyBorder="1" applyAlignment="1">
      <alignment horizontal="center"/>
    </xf>
    <xf numFmtId="5" fontId="11" fillId="2" borderId="8" xfId="0" applyNumberFormat="1" applyFont="1" applyFill="1" applyBorder="1" applyAlignment="1">
      <alignment horizontal="center"/>
    </xf>
    <xf numFmtId="5" fontId="11" fillId="2" borderId="9" xfId="0" applyNumberFormat="1" applyFont="1" applyFill="1" applyBorder="1" applyAlignment="1">
      <alignment horizontal="center"/>
    </xf>
    <xf numFmtId="5" fontId="0" fillId="2" borderId="0" xfId="0" applyNumberFormat="1" applyFill="1" applyAlignment="1">
      <alignment horizontal="center"/>
    </xf>
    <xf numFmtId="3" fontId="0" fillId="2" borderId="1" xfId="0" applyNumberFormat="1" applyFill="1" applyBorder="1" applyAlignment="1">
      <alignment horizontal="center"/>
    </xf>
    <xf numFmtId="5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9" fontId="0" fillId="2" borderId="0" xfId="1" applyFont="1" applyFill="1" applyAlignment="1">
      <alignment horizontal="center"/>
    </xf>
    <xf numFmtId="9" fontId="0" fillId="2" borderId="1" xfId="1" applyFont="1" applyFill="1" applyBorder="1" applyAlignment="1">
      <alignment horizontal="center"/>
    </xf>
    <xf numFmtId="5" fontId="0" fillId="2" borderId="2" xfId="0" applyNumberFormat="1" applyFill="1" applyBorder="1" applyAlignment="1">
      <alignment horizontal="center"/>
    </xf>
    <xf numFmtId="9" fontId="3" fillId="2" borderId="0" xfId="0" applyNumberFormat="1" applyFont="1" applyFill="1" applyAlignment="1">
      <alignment horizontal="center"/>
    </xf>
    <xf numFmtId="5" fontId="8" fillId="2" borderId="0" xfId="0" applyNumberFormat="1" applyFont="1" applyFill="1" applyAlignment="1">
      <alignment horizontal="center"/>
    </xf>
    <xf numFmtId="3" fontId="8" fillId="2" borderId="1" xfId="0" applyNumberFormat="1" applyFont="1" applyFill="1" applyBorder="1" applyAlignment="1">
      <alignment horizontal="center"/>
    </xf>
    <xf numFmtId="3" fontId="0" fillId="2" borderId="0" xfId="1" applyNumberFormat="1" applyFont="1" applyFill="1" applyAlignment="1">
      <alignment horizontal="center"/>
    </xf>
    <xf numFmtId="5" fontId="0" fillId="2" borderId="0" xfId="1" applyNumberFormat="1" applyFont="1" applyFill="1" applyAlignment="1">
      <alignment horizontal="center"/>
    </xf>
    <xf numFmtId="5" fontId="8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9" fontId="0" fillId="2" borderId="0" xfId="1" applyFont="1" applyFill="1" applyBorder="1" applyAlignment="1">
      <alignment horizontal="center"/>
    </xf>
    <xf numFmtId="5" fontId="0" fillId="2" borderId="0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5" fontId="0" fillId="2" borderId="1" xfId="1" applyNumberFormat="1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4" borderId="11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2" fillId="3" borderId="16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19" xfId="0" applyFont="1" applyFill="1" applyBorder="1" applyAlignment="1">
      <alignment horizontal="left"/>
    </xf>
    <xf numFmtId="0" fontId="4" fillId="4" borderId="7" xfId="0" quotePrefix="1" applyFont="1" applyFill="1" applyBorder="1" applyAlignment="1">
      <alignment horizontal="center"/>
    </xf>
    <xf numFmtId="0" fontId="4" fillId="4" borderId="8" xfId="0" quotePrefix="1" applyFont="1" applyFill="1" applyBorder="1" applyAlignment="1">
      <alignment horizontal="center"/>
    </xf>
    <xf numFmtId="0" fontId="4" fillId="4" borderId="9" xfId="0" quotePrefix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0" fillId="0" borderId="9" xfId="0" applyBorder="1" applyAlignment="1">
      <alignment horizontal="left" wrapText="1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" fillId="2" borderId="0" xfId="0" applyFont="1" applyFill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4" borderId="9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20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13" xfId="0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0" borderId="17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18" xfId="0" applyBorder="1" applyAlignment="1" applyProtection="1">
      <alignment horizontal="left" vertical="top" wrapText="1"/>
      <protection locked="0"/>
    </xf>
    <xf numFmtId="0" fontId="0" fillId="0" borderId="12" xfId="0" applyBorder="1" applyAlignment="1">
      <alignment horizontal="center"/>
    </xf>
    <xf numFmtId="0" fontId="0" fillId="4" borderId="12" xfId="0" applyFill="1" applyBorder="1" applyAlignment="1">
      <alignment horizontal="left"/>
    </xf>
    <xf numFmtId="0" fontId="0" fillId="4" borderId="13" xfId="0" applyFill="1" applyBorder="1" applyAlignment="1">
      <alignment horizontal="left"/>
    </xf>
    <xf numFmtId="0" fontId="0" fillId="4" borderId="14" xfId="0" applyFill="1" applyBorder="1" applyAlignment="1">
      <alignment horizontal="left"/>
    </xf>
    <xf numFmtId="0" fontId="0" fillId="0" borderId="15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2</xdr:row>
      <xdr:rowOff>53340</xdr:rowOff>
    </xdr:from>
    <xdr:to>
      <xdr:col>9</xdr:col>
      <xdr:colOff>15240</xdr:colOff>
      <xdr:row>4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2400" y="106680"/>
          <a:ext cx="1424940" cy="510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Insert Company Logo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104"/>
  <sheetViews>
    <sheetView tabSelected="1" zoomScaleNormal="100" workbookViewId="0">
      <selection activeCell="Y27" sqref="Y27"/>
    </sheetView>
  </sheetViews>
  <sheetFormatPr defaultColWidth="9.109375" defaultRowHeight="13.2" x14ac:dyDescent="0.25"/>
  <cols>
    <col min="1" max="1" width="1.33203125" style="1" customWidth="1"/>
    <col min="2" max="2" width="2.88671875" style="1" customWidth="1"/>
    <col min="3" max="30" width="2.6640625" style="1" customWidth="1"/>
    <col min="31" max="32" width="2.88671875" style="1" customWidth="1"/>
    <col min="33" max="43" width="2.6640625" style="1" customWidth="1"/>
    <col min="44" max="44" width="4.44140625" style="1" customWidth="1"/>
    <col min="45" max="47" width="2.6640625" style="1" customWidth="1"/>
    <col min="48" max="48" width="3.33203125" style="1" customWidth="1"/>
    <col min="49" max="49" width="2.6640625" style="1" customWidth="1"/>
    <col min="50" max="50" width="3.33203125" style="1" customWidth="1"/>
    <col min="51" max="51" width="2.6640625" style="1" customWidth="1"/>
    <col min="52" max="16384" width="9.109375" style="1"/>
  </cols>
  <sheetData>
    <row r="1" spans="1:56" x14ac:dyDescent="0.25">
      <c r="A1" s="15" t="s">
        <v>0</v>
      </c>
    </row>
    <row r="2" spans="1:56" ht="4.2" customHeight="1" x14ac:dyDescent="0.25"/>
    <row r="3" spans="1:56" ht="23.4" x14ac:dyDescent="0.45">
      <c r="A3"/>
      <c r="B3" s="128" t="s">
        <v>1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</row>
    <row r="4" spans="1:56" s="10" customFormat="1" ht="21" customHeight="1" x14ac:dyDescent="0.3">
      <c r="B4" s="129" t="s">
        <v>2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</row>
    <row r="5" spans="1:56" ht="9" customHeight="1" thickBot="1" x14ac:dyDescent="0.35">
      <c r="A5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</row>
    <row r="6" spans="1:56" ht="14.4" x14ac:dyDescent="0.3">
      <c r="B6" s="131" t="s">
        <v>3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3"/>
    </row>
    <row r="7" spans="1:56" x14ac:dyDescent="0.25">
      <c r="B7" s="2"/>
      <c r="C7" s="134" t="s">
        <v>4</v>
      </c>
      <c r="D7" s="134"/>
      <c r="E7" s="134"/>
      <c r="F7" s="134"/>
      <c r="G7" s="134"/>
      <c r="H7" s="134"/>
      <c r="I7" s="134"/>
      <c r="J7" s="135"/>
      <c r="K7" s="136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8"/>
      <c r="AA7" s="140" t="s">
        <v>5</v>
      </c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5"/>
      <c r="AN7" s="139">
        <f ca="1">TODAY()</f>
        <v>46247</v>
      </c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6"/>
    </row>
    <row r="8" spans="1:56" ht="13.8" thickBot="1" x14ac:dyDescent="0.3">
      <c r="B8" s="3"/>
      <c r="C8" s="134" t="s">
        <v>6</v>
      </c>
      <c r="D8" s="134"/>
      <c r="E8" s="134"/>
      <c r="F8" s="134"/>
      <c r="G8" s="134"/>
      <c r="H8" s="134"/>
      <c r="I8" s="134"/>
      <c r="J8" s="135"/>
      <c r="K8" s="149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3"/>
      <c r="AA8" s="150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2"/>
      <c r="AN8" s="149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153"/>
    </row>
    <row r="9" spans="1:56" ht="14.4" x14ac:dyDescent="0.3">
      <c r="B9" s="131" t="s">
        <v>7</v>
      </c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3"/>
    </row>
    <row r="10" spans="1:56" ht="14.4" customHeight="1" thickBot="1" x14ac:dyDescent="0.35">
      <c r="B10" s="4"/>
      <c r="C10" s="141" t="s">
        <v>8</v>
      </c>
      <c r="D10" s="141"/>
      <c r="E10" s="141"/>
      <c r="F10" s="141"/>
      <c r="G10" s="141"/>
      <c r="H10" s="141"/>
      <c r="I10" s="141"/>
      <c r="J10" s="142"/>
      <c r="K10" s="91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3"/>
      <c r="AA10" s="143" t="s">
        <v>9</v>
      </c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5"/>
      <c r="AN10" s="94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6"/>
    </row>
    <row r="11" spans="1:56" ht="29.4" customHeight="1" thickBot="1" x14ac:dyDescent="0.3">
      <c r="B11" s="2"/>
      <c r="C11" s="144" t="s">
        <v>10</v>
      </c>
      <c r="D11" s="144"/>
      <c r="E11" s="144"/>
      <c r="F11" s="144"/>
      <c r="G11" s="144"/>
      <c r="H11" s="144"/>
      <c r="I11" s="144"/>
      <c r="J11" s="145"/>
      <c r="K11" s="146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8"/>
    </row>
    <row r="12" spans="1:56" ht="14.4" x14ac:dyDescent="0.3">
      <c r="B12" s="109" t="s">
        <v>11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1"/>
    </row>
    <row r="13" spans="1:56" customFormat="1" ht="18" customHeight="1" x14ac:dyDescent="0.25">
      <c r="B13" s="107">
        <v>1</v>
      </c>
      <c r="C13" s="108"/>
      <c r="D13" s="101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3"/>
      <c r="AZ13" s="1"/>
      <c r="BA13" s="1"/>
      <c r="BB13" s="1"/>
      <c r="BC13" s="1"/>
      <c r="BD13" s="1"/>
    </row>
    <row r="14" spans="1:56" customFormat="1" ht="18" customHeight="1" x14ac:dyDescent="0.25">
      <c r="B14" s="107">
        <v>2</v>
      </c>
      <c r="C14" s="108"/>
      <c r="D14" s="104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6"/>
      <c r="AZ14" s="1"/>
      <c r="BA14" s="1"/>
      <c r="BB14" s="1"/>
      <c r="BC14" s="1"/>
      <c r="BD14" s="1"/>
    </row>
    <row r="15" spans="1:56" customFormat="1" ht="18" customHeight="1" x14ac:dyDescent="0.25">
      <c r="B15" s="107">
        <v>3</v>
      </c>
      <c r="C15" s="108"/>
      <c r="D15" s="104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6"/>
      <c r="AZ15" s="1"/>
      <c r="BA15" s="1"/>
      <c r="BB15" s="1"/>
      <c r="BC15" s="1"/>
      <c r="BD15" s="1"/>
    </row>
    <row r="16" spans="1:56" ht="14.4" x14ac:dyDescent="0.3">
      <c r="B16" s="109" t="s">
        <v>12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1"/>
    </row>
    <row r="17" spans="1:56" customFormat="1" ht="14.4" x14ac:dyDescent="0.3">
      <c r="B17" s="107" t="s">
        <v>13</v>
      </c>
      <c r="C17" s="108"/>
      <c r="D17" s="112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4"/>
      <c r="AL17" s="115" t="s">
        <v>14</v>
      </c>
      <c r="AM17" s="116"/>
      <c r="AN17" s="116"/>
      <c r="AO17" s="116"/>
      <c r="AP17" s="116"/>
      <c r="AQ17" s="116"/>
      <c r="AR17" s="116"/>
      <c r="AS17" s="117"/>
      <c r="AT17" s="118" t="s">
        <v>15</v>
      </c>
      <c r="AU17" s="119"/>
      <c r="AV17" s="119"/>
      <c r="AW17" s="119"/>
      <c r="AX17" s="119"/>
      <c r="AY17" s="120"/>
      <c r="AZ17" s="1"/>
      <c r="BA17" s="1"/>
      <c r="BB17" s="1"/>
      <c r="BC17" s="1"/>
      <c r="BD17" s="1"/>
    </row>
    <row r="18" spans="1:56" customFormat="1" ht="19.2" customHeight="1" x14ac:dyDescent="0.25">
      <c r="B18" s="107">
        <v>1</v>
      </c>
      <c r="C18" s="108"/>
      <c r="D18" s="101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24"/>
      <c r="AL18" s="125"/>
      <c r="AM18" s="126"/>
      <c r="AN18" s="126"/>
      <c r="AO18" s="126"/>
      <c r="AP18" s="126"/>
      <c r="AQ18" s="126"/>
      <c r="AR18" s="126"/>
      <c r="AS18" s="108"/>
      <c r="AT18" s="125"/>
      <c r="AU18" s="126"/>
      <c r="AV18" s="126"/>
      <c r="AW18" s="126"/>
      <c r="AX18" s="126"/>
      <c r="AY18" s="127"/>
      <c r="AZ18" s="1"/>
      <c r="BA18" s="1"/>
      <c r="BB18" s="1"/>
      <c r="BC18" s="1"/>
      <c r="BD18" s="1"/>
    </row>
    <row r="19" spans="1:56" customFormat="1" ht="19.2" customHeight="1" x14ac:dyDescent="0.25">
      <c r="B19" s="107">
        <v>2</v>
      </c>
      <c r="C19" s="108"/>
      <c r="D19" s="101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24"/>
      <c r="AL19" s="125"/>
      <c r="AM19" s="126"/>
      <c r="AN19" s="126"/>
      <c r="AO19" s="126"/>
      <c r="AP19" s="126"/>
      <c r="AQ19" s="126"/>
      <c r="AR19" s="126"/>
      <c r="AS19" s="108"/>
      <c r="AT19" s="125"/>
      <c r="AU19" s="126"/>
      <c r="AV19" s="126"/>
      <c r="AW19" s="126"/>
      <c r="AX19" s="126"/>
      <c r="AY19" s="127"/>
      <c r="AZ19" s="1"/>
      <c r="BA19" s="1"/>
      <c r="BB19" s="1"/>
      <c r="BC19" s="1"/>
      <c r="BD19" s="1"/>
    </row>
    <row r="20" spans="1:56" customFormat="1" ht="19.2" customHeight="1" x14ac:dyDescent="0.25">
      <c r="B20" s="107">
        <v>3</v>
      </c>
      <c r="C20" s="108"/>
      <c r="D20" s="101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24"/>
      <c r="AL20" s="125"/>
      <c r="AM20" s="126"/>
      <c r="AN20" s="126"/>
      <c r="AO20" s="126"/>
      <c r="AP20" s="126"/>
      <c r="AQ20" s="126"/>
      <c r="AR20" s="126"/>
      <c r="AS20" s="108"/>
      <c r="AT20" s="125"/>
      <c r="AU20" s="126"/>
      <c r="AV20" s="126"/>
      <c r="AW20" s="126"/>
      <c r="AX20" s="126"/>
      <c r="AY20" s="127"/>
      <c r="AZ20" s="1"/>
      <c r="BA20" s="1"/>
      <c r="BB20" s="1"/>
      <c r="BC20" s="1"/>
      <c r="BD20" s="1"/>
    </row>
    <row r="21" spans="1:56" ht="14.4" x14ac:dyDescent="0.3">
      <c r="B21" s="121" t="s">
        <v>16</v>
      </c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3"/>
    </row>
    <row r="22" spans="1:56" ht="14.4" x14ac:dyDescent="0.3">
      <c r="B22" s="97" t="s">
        <v>17</v>
      </c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9"/>
      <c r="AC22" s="98" t="s">
        <v>18</v>
      </c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100"/>
    </row>
    <row r="23" spans="1:56" customFormat="1" ht="10.199999999999999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5"/>
      <c r="Z23" s="1"/>
      <c r="AA23" s="1"/>
      <c r="AB23" s="16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</row>
    <row r="24" spans="1:56" x14ac:dyDescent="0.25">
      <c r="B24" s="23" t="s">
        <v>19</v>
      </c>
      <c r="AB24" s="17"/>
      <c r="AC24" s="21"/>
      <c r="AD24" s="23" t="s">
        <v>20</v>
      </c>
    </row>
    <row r="25" spans="1:56" x14ac:dyDescent="0.25">
      <c r="B25" s="11" t="s">
        <v>21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AB25" s="17"/>
      <c r="AC25" s="21"/>
      <c r="AD25" s="11" t="s">
        <v>22</v>
      </c>
    </row>
    <row r="26" spans="1:56" x14ac:dyDescent="0.25">
      <c r="C26" s="21" t="s">
        <v>23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86">
        <v>13</v>
      </c>
      <c r="Z26" s="86"/>
      <c r="AA26" s="86"/>
      <c r="AB26" s="17"/>
      <c r="AE26" s="21" t="s">
        <v>24</v>
      </c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83">
        <v>10000</v>
      </c>
      <c r="AW26" s="83"/>
      <c r="AX26" s="83"/>
      <c r="AY26" s="21"/>
      <c r="AZ26" s="21"/>
    </row>
    <row r="27" spans="1:56" x14ac:dyDescent="0.25">
      <c r="C27" s="21" t="s">
        <v>25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AA27" s="18"/>
      <c r="AB27" s="19"/>
      <c r="AE27" s="21" t="s">
        <v>26</v>
      </c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84">
        <f>+Y36</f>
        <v>48</v>
      </c>
      <c r="AW27" s="84"/>
      <c r="AX27" s="84"/>
      <c r="AY27" s="21"/>
      <c r="AZ27" s="21"/>
    </row>
    <row r="28" spans="1:56" x14ac:dyDescent="0.25">
      <c r="C28" s="45"/>
      <c r="D28" s="20" t="s">
        <v>27</v>
      </c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 t="s">
        <v>28</v>
      </c>
      <c r="Y28" s="89">
        <v>2</v>
      </c>
      <c r="Z28" s="89"/>
      <c r="AA28" s="89"/>
      <c r="AB28" s="19"/>
      <c r="AE28" s="22" t="s">
        <v>29</v>
      </c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 t="s">
        <v>30</v>
      </c>
      <c r="AV28" s="82">
        <f>+AV26/AV27</f>
        <v>208.33333333333334</v>
      </c>
      <c r="AW28" s="82"/>
      <c r="AX28" s="82"/>
      <c r="AY28" s="22"/>
    </row>
    <row r="29" spans="1:56" x14ac:dyDescent="0.25">
      <c r="C29" s="45" t="s">
        <v>31</v>
      </c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9">
        <f>ROUND(Y26*Y28,0)</f>
        <v>26</v>
      </c>
      <c r="Z29" s="49"/>
      <c r="AA29" s="49"/>
      <c r="AB29" s="17"/>
      <c r="AV29" s="49"/>
      <c r="AW29" s="49"/>
    </row>
    <row r="30" spans="1:56" x14ac:dyDescent="0.25">
      <c r="C30" s="21" t="s">
        <v>32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AA30" s="18"/>
      <c r="AB30" s="19"/>
      <c r="AC30" s="7"/>
      <c r="AD30" s="7"/>
      <c r="AE30" s="24" t="s">
        <v>33</v>
      </c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90">
        <v>1039</v>
      </c>
      <c r="AW30" s="90"/>
      <c r="AX30" s="90"/>
      <c r="AY30" s="24"/>
      <c r="AZ30" s="21"/>
    </row>
    <row r="31" spans="1:56" x14ac:dyDescent="0.25">
      <c r="C31" s="45"/>
      <c r="D31" s="20" t="s">
        <v>34</v>
      </c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 t="s">
        <v>28</v>
      </c>
      <c r="Y31" s="89">
        <v>3</v>
      </c>
      <c r="Z31" s="89"/>
      <c r="AA31" s="89"/>
      <c r="AB31" s="19"/>
    </row>
    <row r="32" spans="1:56" x14ac:dyDescent="0.25">
      <c r="C32" s="21" t="s">
        <v>35</v>
      </c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2" t="s">
        <v>30</v>
      </c>
      <c r="Y32" s="49">
        <f>ROUND(+Y29*Y31,0)</f>
        <v>78</v>
      </c>
      <c r="Z32" s="49"/>
      <c r="AA32" s="49"/>
      <c r="AB32" s="17"/>
      <c r="AD32" s="23" t="s">
        <v>36</v>
      </c>
    </row>
    <row r="33" spans="1:52" x14ac:dyDescent="0.25">
      <c r="AB33" s="17"/>
      <c r="AD33" s="11" t="s">
        <v>37</v>
      </c>
    </row>
    <row r="34" spans="1:52" x14ac:dyDescent="0.25">
      <c r="C34" s="21" t="s">
        <v>38</v>
      </c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AB34" s="17"/>
      <c r="AE34" s="21" t="s">
        <v>24</v>
      </c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73">
        <f>+AV26</f>
        <v>10000</v>
      </c>
      <c r="AW34" s="73"/>
      <c r="AX34" s="73"/>
      <c r="AY34" s="21"/>
      <c r="AZ34" s="21"/>
    </row>
    <row r="35" spans="1:52" x14ac:dyDescent="0.25">
      <c r="C35" s="45"/>
      <c r="D35" s="20" t="s">
        <v>39</v>
      </c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45"/>
      <c r="W35" s="45"/>
      <c r="X35" s="45"/>
      <c r="Y35" s="41"/>
      <c r="Z35" s="41"/>
      <c r="AB35" s="17"/>
      <c r="AE35" s="21" t="s">
        <v>40</v>
      </c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84">
        <f>+Y55</f>
        <v>15</v>
      </c>
      <c r="AW35" s="84"/>
      <c r="AX35" s="84"/>
      <c r="AY35" s="21"/>
      <c r="AZ35" s="21"/>
    </row>
    <row r="36" spans="1:52" x14ac:dyDescent="0.25">
      <c r="C36" s="45"/>
      <c r="D36" s="20"/>
      <c r="E36" s="20" t="s">
        <v>41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45"/>
      <c r="W36" s="45"/>
      <c r="X36" s="45"/>
      <c r="Y36" s="89">
        <v>48</v>
      </c>
      <c r="Z36" s="89"/>
      <c r="AA36" s="89"/>
      <c r="AB36" s="17"/>
      <c r="AE36" s="22" t="s">
        <v>42</v>
      </c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 t="s">
        <v>30</v>
      </c>
      <c r="AV36" s="82">
        <f>+AV34/AV35</f>
        <v>666.66666666666663</v>
      </c>
      <c r="AW36" s="82"/>
      <c r="AX36" s="82"/>
      <c r="AY36" s="22"/>
    </row>
    <row r="37" spans="1:52" x14ac:dyDescent="0.25">
      <c r="C37" s="21" t="s">
        <v>43</v>
      </c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49">
        <f>+Y32</f>
        <v>78</v>
      </c>
      <c r="Z37" s="49"/>
      <c r="AA37" s="49"/>
      <c r="AB37" s="17"/>
      <c r="AV37" s="49"/>
      <c r="AW37" s="49"/>
    </row>
    <row r="38" spans="1:52" x14ac:dyDescent="0.25">
      <c r="C38" s="22" t="s">
        <v>44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 t="s">
        <v>30</v>
      </c>
      <c r="Y38" s="87">
        <f>+Y36/Y37</f>
        <v>0.61538461538461542</v>
      </c>
      <c r="Z38" s="87"/>
      <c r="AA38" s="87"/>
      <c r="AB38" s="17"/>
      <c r="AE38" s="45" t="s">
        <v>45</v>
      </c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82">
        <v>283</v>
      </c>
      <c r="AW38" s="82"/>
      <c r="AX38" s="82"/>
      <c r="AY38" s="45"/>
      <c r="AZ38" s="45"/>
    </row>
    <row r="39" spans="1:52" x14ac:dyDescent="0.25">
      <c r="Y39" s="49"/>
      <c r="Z39" s="49"/>
      <c r="AB39" s="17"/>
      <c r="AE39" s="8" t="s">
        <v>46</v>
      </c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Y39" s="21"/>
      <c r="AZ39" s="21"/>
    </row>
    <row r="40" spans="1:52" x14ac:dyDescent="0.25">
      <c r="C40" s="21" t="s">
        <v>47</v>
      </c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48" t="s">
        <v>48</v>
      </c>
      <c r="Z40" s="48"/>
      <c r="AA40" s="48"/>
      <c r="AB40" s="17"/>
      <c r="AE40" s="8" t="s">
        <v>49</v>
      </c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42"/>
      <c r="AW40" s="42"/>
      <c r="AX40" s="42"/>
      <c r="AY40" s="21"/>
      <c r="AZ40" s="21"/>
    </row>
    <row r="41" spans="1:52" x14ac:dyDescent="0.25">
      <c r="AB41" s="17"/>
      <c r="AC41" s="7"/>
      <c r="AE41" s="9" t="s">
        <v>50</v>
      </c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82"/>
      <c r="AW41" s="82"/>
      <c r="AX41" s="82"/>
      <c r="AY41" s="24"/>
      <c r="AZ41" s="21"/>
    </row>
    <row r="42" spans="1:52" customFormat="1" ht="10.199999999999999" customHeight="1" x14ac:dyDescent="0.25">
      <c r="A42" s="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6"/>
      <c r="Z42" s="5"/>
      <c r="AA42" s="5"/>
      <c r="AB42" s="16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</row>
    <row r="43" spans="1:52" x14ac:dyDescent="0.25">
      <c r="B43" s="23" t="s">
        <v>51</v>
      </c>
      <c r="AB43" s="17"/>
      <c r="AC43" s="21"/>
      <c r="AD43" s="23" t="s">
        <v>52</v>
      </c>
    </row>
    <row r="44" spans="1:52" x14ac:dyDescent="0.25">
      <c r="B44" s="11" t="s">
        <v>53</v>
      </c>
      <c r="AB44" s="17"/>
      <c r="AC44" s="21"/>
      <c r="AD44" s="11" t="s">
        <v>54</v>
      </c>
    </row>
    <row r="45" spans="1:52" x14ac:dyDescent="0.25">
      <c r="C45" s="21" t="s">
        <v>38</v>
      </c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74">
        <f>+Y36</f>
        <v>48</v>
      </c>
      <c r="Z45" s="74"/>
      <c r="AA45" s="74"/>
      <c r="AB45" s="17"/>
      <c r="AE45" s="21" t="s">
        <v>55</v>
      </c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49">
        <f>Y55</f>
        <v>15</v>
      </c>
      <c r="AW45" s="49"/>
      <c r="AX45" s="49"/>
      <c r="AY45" s="21"/>
      <c r="AZ45" s="21"/>
    </row>
    <row r="46" spans="1:52" x14ac:dyDescent="0.25">
      <c r="C46" s="21" t="s">
        <v>56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86">
        <v>200</v>
      </c>
      <c r="Z46" s="86"/>
      <c r="AA46" s="86"/>
      <c r="AB46" s="17"/>
      <c r="AE46" s="21" t="s">
        <v>57</v>
      </c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 t="s">
        <v>28</v>
      </c>
      <c r="AV46" s="83">
        <v>10000</v>
      </c>
      <c r="AW46" s="83"/>
      <c r="AX46" s="83"/>
      <c r="AY46" s="21"/>
    </row>
    <row r="47" spans="1:52" x14ac:dyDescent="0.25">
      <c r="C47" s="45"/>
      <c r="D47" s="20" t="s">
        <v>58</v>
      </c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45"/>
      <c r="W47" s="45"/>
      <c r="X47" s="45"/>
      <c r="Y47" s="41"/>
      <c r="Z47" s="41"/>
      <c r="AB47" s="17"/>
      <c r="AE47" s="22" t="s">
        <v>59</v>
      </c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 t="s">
        <v>30</v>
      </c>
      <c r="AV47" s="82">
        <f>+AV45*AV46</f>
        <v>150000</v>
      </c>
      <c r="AW47" s="82"/>
      <c r="AX47" s="82"/>
      <c r="AY47" s="22"/>
    </row>
    <row r="48" spans="1:52" x14ac:dyDescent="0.25">
      <c r="C48" s="22" t="s">
        <v>60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 t="s">
        <v>30</v>
      </c>
      <c r="Y48" s="87">
        <f>+Y45/Y46</f>
        <v>0.24</v>
      </c>
      <c r="Z48" s="87"/>
      <c r="AA48" s="87"/>
      <c r="AB48" s="17"/>
      <c r="AV48" s="49"/>
      <c r="AW48" s="49"/>
    </row>
    <row r="49" spans="2:55" x14ac:dyDescent="0.25">
      <c r="Y49" s="49"/>
      <c r="Z49" s="49"/>
      <c r="AB49" s="17"/>
      <c r="AE49" s="21" t="s">
        <v>61</v>
      </c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82">
        <f>+AV34</f>
        <v>10000</v>
      </c>
      <c r="AW49" s="82"/>
      <c r="AX49" s="82"/>
      <c r="AY49" s="21"/>
      <c r="AZ49" s="21"/>
    </row>
    <row r="50" spans="2:55" x14ac:dyDescent="0.25">
      <c r="C50" s="24" t="s">
        <v>62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78">
        <v>0.45</v>
      </c>
      <c r="Z50" s="48"/>
      <c r="AA50" s="48"/>
      <c r="AB50" s="17"/>
      <c r="AC50" s="7"/>
      <c r="AE50" s="22" t="s">
        <v>63</v>
      </c>
      <c r="AV50" s="75">
        <f>+AV47/AV49</f>
        <v>15</v>
      </c>
      <c r="AW50" s="75"/>
      <c r="AX50" s="75"/>
    </row>
    <row r="51" spans="2:55" ht="10.199999999999999" customHeight="1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16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</row>
    <row r="52" spans="2:55" x14ac:dyDescent="0.25">
      <c r="B52" s="23" t="s">
        <v>64</v>
      </c>
      <c r="AB52" s="17"/>
      <c r="AD52" s="23" t="s">
        <v>65</v>
      </c>
    </row>
    <row r="53" spans="2:55" ht="13.2" customHeight="1" x14ac:dyDescent="0.25">
      <c r="B53" s="11" t="s">
        <v>66</v>
      </c>
      <c r="AB53" s="17"/>
      <c r="AC53" s="21"/>
      <c r="AD53" s="14" t="s">
        <v>67</v>
      </c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2"/>
      <c r="BA53" s="12"/>
      <c r="BB53" s="12"/>
      <c r="BC53" s="12"/>
    </row>
    <row r="54" spans="2:55" x14ac:dyDescent="0.25">
      <c r="C54" s="21" t="s">
        <v>68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86">
        <v>20</v>
      </c>
      <c r="Z54" s="86"/>
      <c r="AA54" s="86"/>
      <c r="AB54" s="17"/>
      <c r="AD54" s="14" t="s">
        <v>69</v>
      </c>
      <c r="AZ54" s="21"/>
    </row>
    <row r="55" spans="2:55" x14ac:dyDescent="0.25">
      <c r="C55" s="21" t="s">
        <v>70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86">
        <v>15</v>
      </c>
      <c r="Z55" s="86"/>
      <c r="AA55" s="86"/>
      <c r="AB55" s="17"/>
      <c r="AE55" s="21" t="s">
        <v>24</v>
      </c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73">
        <f>+AV49</f>
        <v>10000</v>
      </c>
      <c r="AW55" s="73"/>
      <c r="AX55" s="73"/>
      <c r="AY55" s="21"/>
      <c r="AZ55" s="22"/>
    </row>
    <row r="56" spans="2:55" x14ac:dyDescent="0.25">
      <c r="C56" s="22" t="s">
        <v>71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87">
        <f>+Y55/Y54</f>
        <v>0.75</v>
      </c>
      <c r="Z56" s="87"/>
      <c r="AA56" s="87"/>
      <c r="AB56" s="17"/>
      <c r="AE56" s="21" t="s">
        <v>26</v>
      </c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2" t="s">
        <v>30</v>
      </c>
      <c r="AV56" s="84">
        <f>+Y36</f>
        <v>48</v>
      </c>
      <c r="AW56" s="84"/>
      <c r="AX56" s="84"/>
      <c r="AY56" s="21"/>
    </row>
    <row r="57" spans="2:55" x14ac:dyDescent="0.25">
      <c r="Y57" s="49"/>
      <c r="Z57" s="49"/>
      <c r="AB57" s="17"/>
      <c r="AE57" s="22" t="s">
        <v>20</v>
      </c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88">
        <f>IF(AV56=0,0,ROUND(+AV55/AV56,0))</f>
        <v>208</v>
      </c>
      <c r="AW57" s="88"/>
      <c r="AX57" s="88"/>
      <c r="AY57" s="22"/>
    </row>
    <row r="58" spans="2:55" x14ac:dyDescent="0.25">
      <c r="B58" s="21" t="s">
        <v>72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48"/>
      <c r="W58" s="48"/>
      <c r="X58" s="21"/>
      <c r="Y58" s="87"/>
      <c r="Z58" s="87"/>
      <c r="AA58" s="87"/>
      <c r="AB58" s="17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44"/>
      <c r="AW58" s="44"/>
      <c r="AX58" s="44"/>
      <c r="AY58" s="22"/>
    </row>
    <row r="59" spans="2:55" x14ac:dyDescent="0.25">
      <c r="C59" s="85" t="s">
        <v>70</v>
      </c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21"/>
      <c r="V59" s="48"/>
      <c r="W59" s="48"/>
      <c r="X59" s="21"/>
      <c r="Y59" s="74">
        <f>+Y55</f>
        <v>15</v>
      </c>
      <c r="Z59" s="74"/>
      <c r="AA59" s="74"/>
      <c r="AB59" s="17"/>
      <c r="AE59" s="21" t="s">
        <v>73</v>
      </c>
      <c r="AU59" s="22" t="s">
        <v>74</v>
      </c>
      <c r="AV59" s="71">
        <f>+AV30</f>
        <v>1039</v>
      </c>
      <c r="AW59" s="71"/>
      <c r="AX59" s="71"/>
    </row>
    <row r="60" spans="2:55" x14ac:dyDescent="0.25">
      <c r="C60" s="21" t="s">
        <v>26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8"/>
      <c r="W60" s="48"/>
      <c r="X60" s="21"/>
      <c r="Y60" s="49">
        <f>+Y45</f>
        <v>48</v>
      </c>
      <c r="Z60" s="49"/>
      <c r="AA60" s="49"/>
      <c r="AB60" s="17"/>
      <c r="AE60" s="21" t="s">
        <v>75</v>
      </c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2" t="s">
        <v>30</v>
      </c>
      <c r="AV60" s="73">
        <f>+AV57</f>
        <v>208</v>
      </c>
      <c r="AW60" s="73"/>
      <c r="AX60" s="73"/>
      <c r="AY60" s="21"/>
    </row>
    <row r="61" spans="2:55" ht="13.2" customHeight="1" x14ac:dyDescent="0.25">
      <c r="C61" s="22" t="s">
        <v>76</v>
      </c>
      <c r="Y61" s="75">
        <f>Y59/Y60</f>
        <v>0.3125</v>
      </c>
      <c r="Z61" s="75"/>
      <c r="AA61" s="75"/>
      <c r="AB61" s="17"/>
      <c r="AE61" s="21" t="s">
        <v>77</v>
      </c>
      <c r="AU61" s="21" t="s">
        <v>28</v>
      </c>
      <c r="AV61" s="77">
        <f>+AV59-AV60</f>
        <v>831</v>
      </c>
      <c r="AW61" s="77"/>
      <c r="AX61" s="77"/>
    </row>
    <row r="62" spans="2:55" x14ac:dyDescent="0.25">
      <c r="AB62" s="17"/>
      <c r="AE62" s="21" t="s">
        <v>78</v>
      </c>
      <c r="AV62" s="74">
        <f>+AV56</f>
        <v>48</v>
      </c>
      <c r="AW62" s="74"/>
      <c r="AX62" s="74"/>
    </row>
    <row r="63" spans="2:55" x14ac:dyDescent="0.25">
      <c r="B63" s="7"/>
      <c r="C63" s="24" t="s">
        <v>79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6">
        <v>0.25</v>
      </c>
      <c r="Z63" s="76"/>
      <c r="AA63" s="76"/>
      <c r="AB63" s="25"/>
      <c r="AC63" s="46"/>
      <c r="AE63" s="21" t="s">
        <v>80</v>
      </c>
      <c r="AV63" s="77">
        <f>+AV61*AV62</f>
        <v>39888</v>
      </c>
      <c r="AW63" s="77"/>
      <c r="AX63" s="77"/>
    </row>
    <row r="64" spans="2:55" x14ac:dyDescent="0.25">
      <c r="AB64" s="17"/>
      <c r="AC64" s="21"/>
      <c r="AE64" s="21"/>
      <c r="AV64" s="40"/>
      <c r="AW64" s="40"/>
      <c r="AX64" s="40"/>
    </row>
    <row r="65" spans="28:52" x14ac:dyDescent="0.25">
      <c r="AB65" s="17"/>
      <c r="AE65" s="21" t="s">
        <v>81</v>
      </c>
      <c r="AV65" s="71">
        <f>+AV55</f>
        <v>10000</v>
      </c>
      <c r="AW65" s="49"/>
      <c r="AX65" s="49"/>
    </row>
    <row r="66" spans="28:52" x14ac:dyDescent="0.25">
      <c r="AB66" s="17"/>
      <c r="AC66" s="7"/>
      <c r="AD66" s="7"/>
      <c r="AE66" s="24" t="s">
        <v>82</v>
      </c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47" t="s">
        <v>30</v>
      </c>
      <c r="AV66" s="76">
        <f>+AV63/AV65</f>
        <v>3.9887999999999999</v>
      </c>
      <c r="AW66" s="76"/>
      <c r="AX66" s="76"/>
      <c r="AY66" s="7"/>
    </row>
    <row r="67" spans="28:52" ht="10.199999999999999" customHeight="1" x14ac:dyDescent="0.25">
      <c r="AB67" s="17"/>
      <c r="AC67" s="21"/>
      <c r="AE67" s="21"/>
      <c r="AV67" s="40"/>
      <c r="AW67" s="40"/>
      <c r="AX67" s="40"/>
    </row>
    <row r="68" spans="28:52" x14ac:dyDescent="0.25">
      <c r="AB68" s="17"/>
      <c r="AD68" s="23" t="s">
        <v>83</v>
      </c>
    </row>
    <row r="69" spans="28:52" x14ac:dyDescent="0.25">
      <c r="AB69" s="17"/>
      <c r="AD69" s="11" t="s">
        <v>84</v>
      </c>
    </row>
    <row r="70" spans="28:52" x14ac:dyDescent="0.25">
      <c r="AB70" s="17"/>
      <c r="AD70" s="11" t="s">
        <v>85</v>
      </c>
    </row>
    <row r="71" spans="28:52" x14ac:dyDescent="0.25">
      <c r="AB71" s="17"/>
      <c r="AE71" s="21" t="s">
        <v>86</v>
      </c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79">
        <v>30000</v>
      </c>
      <c r="AW71" s="79"/>
      <c r="AX71" s="79"/>
      <c r="AY71" s="21"/>
      <c r="AZ71" s="21"/>
    </row>
    <row r="72" spans="28:52" x14ac:dyDescent="0.25">
      <c r="AB72" s="17"/>
      <c r="AE72" s="21" t="s">
        <v>87</v>
      </c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2" t="s">
        <v>74</v>
      </c>
      <c r="AV72" s="80">
        <v>15000</v>
      </c>
      <c r="AW72" s="80"/>
      <c r="AX72" s="80"/>
      <c r="AY72" s="21"/>
    </row>
    <row r="73" spans="28:52" x14ac:dyDescent="0.25">
      <c r="AB73" s="17"/>
      <c r="AE73" s="22" t="s">
        <v>88</v>
      </c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 t="s">
        <v>30</v>
      </c>
      <c r="AV73" s="81">
        <f>+AV71-AV72</f>
        <v>15000</v>
      </c>
      <c r="AW73" s="81"/>
      <c r="AX73" s="81"/>
      <c r="AY73" s="22"/>
    </row>
    <row r="74" spans="28:52" x14ac:dyDescent="0.25">
      <c r="AB74" s="17"/>
      <c r="AE74" s="21" t="s">
        <v>89</v>
      </c>
      <c r="AU74" s="22" t="s">
        <v>74</v>
      </c>
      <c r="AV74" s="72">
        <f>+AV34</f>
        <v>10000</v>
      </c>
      <c r="AW74" s="72"/>
      <c r="AX74" s="72"/>
    </row>
    <row r="75" spans="28:52" x14ac:dyDescent="0.25">
      <c r="AB75" s="17"/>
      <c r="AE75" s="21" t="s">
        <v>90</v>
      </c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2" t="s">
        <v>30</v>
      </c>
      <c r="AV75" s="71">
        <f>+AV73-AV74</f>
        <v>5000</v>
      </c>
      <c r="AW75" s="71"/>
      <c r="AX75" s="71"/>
      <c r="AY75" s="21"/>
    </row>
    <row r="76" spans="28:52" x14ac:dyDescent="0.25">
      <c r="AB76" s="17"/>
    </row>
    <row r="77" spans="28:52" x14ac:dyDescent="0.25">
      <c r="AB77" s="17"/>
      <c r="AE77" s="21" t="s">
        <v>90</v>
      </c>
      <c r="AV77" s="73">
        <f>+AV75</f>
        <v>5000</v>
      </c>
      <c r="AW77" s="74"/>
      <c r="AX77" s="74"/>
    </row>
    <row r="78" spans="28:52" x14ac:dyDescent="0.25">
      <c r="AB78" s="17"/>
      <c r="AE78" s="21" t="s">
        <v>81</v>
      </c>
      <c r="AV78" s="71">
        <f>+AV74</f>
        <v>10000</v>
      </c>
      <c r="AW78" s="49"/>
      <c r="AX78" s="49"/>
    </row>
    <row r="79" spans="28:52" x14ac:dyDescent="0.25">
      <c r="AB79" s="17"/>
      <c r="AC79" s="7"/>
      <c r="AD79" s="7"/>
      <c r="AE79" s="24" t="s">
        <v>91</v>
      </c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47" t="s">
        <v>30</v>
      </c>
      <c r="AV79" s="76">
        <f>+AV77/AV78</f>
        <v>0.5</v>
      </c>
      <c r="AW79" s="76"/>
      <c r="AX79" s="76"/>
      <c r="AY79" s="7"/>
    </row>
    <row r="80" spans="28:52" x14ac:dyDescent="0.25">
      <c r="AE80" s="21"/>
      <c r="AU80" s="22"/>
      <c r="AV80" s="43"/>
      <c r="AW80" s="43"/>
      <c r="AX80" s="43"/>
    </row>
    <row r="82" spans="1:51" s="26" customFormat="1" ht="15.6" x14ac:dyDescent="0.3">
      <c r="A82" s="50" t="s">
        <v>92</v>
      </c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</row>
    <row r="83" spans="1:51" s="26" customFormat="1" ht="15.6" x14ac:dyDescent="0.3">
      <c r="A83" s="51" t="str">
        <f>IF($K$10="","Show Name &amp; Dates",$K$10&amp;"  "&amp;$AN$10)</f>
        <v>Show Name &amp; Dates</v>
      </c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</row>
    <row r="84" spans="1:51" x14ac:dyDescent="0.25">
      <c r="Y84" s="48"/>
      <c r="Z84" s="49"/>
      <c r="AA84" s="49"/>
      <c r="AB84" s="49"/>
    </row>
    <row r="85" spans="1:51" x14ac:dyDescent="0.25">
      <c r="Y85" s="48"/>
      <c r="Z85" s="49"/>
      <c r="AA85" s="49"/>
      <c r="AB85" s="49"/>
    </row>
    <row r="86" spans="1:51" s="10" customFormat="1" ht="15" x14ac:dyDescent="0.25">
      <c r="AB86" s="52" t="s">
        <v>93</v>
      </c>
      <c r="AC86" s="52"/>
      <c r="AD86" s="52"/>
      <c r="AE86" s="52"/>
      <c r="AF86" s="52"/>
      <c r="AG86" s="52"/>
      <c r="AH86" s="52" t="s">
        <v>94</v>
      </c>
      <c r="AI86" s="52"/>
      <c r="AJ86" s="52"/>
      <c r="AK86" s="52"/>
      <c r="AL86" s="52"/>
      <c r="AM86" s="52"/>
      <c r="AN86" s="52"/>
      <c r="AO86" s="52" t="s">
        <v>95</v>
      </c>
      <c r="AP86" s="52"/>
      <c r="AQ86" s="52"/>
      <c r="AR86" s="52"/>
      <c r="AS86" s="52"/>
    </row>
    <row r="87" spans="1:51" s="10" customFormat="1" ht="15" x14ac:dyDescent="0.25">
      <c r="E87" s="10" t="s">
        <v>96</v>
      </c>
    </row>
    <row r="88" spans="1:51" s="10" customFormat="1" ht="15" x14ac:dyDescent="0.25">
      <c r="E88" s="37"/>
      <c r="F88" s="38" t="s">
        <v>19</v>
      </c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9"/>
      <c r="AB88" s="53">
        <f>+Y38</f>
        <v>0.61538461538461542</v>
      </c>
      <c r="AC88" s="54"/>
      <c r="AD88" s="54"/>
      <c r="AE88" s="54"/>
      <c r="AF88" s="54"/>
      <c r="AG88" s="55"/>
      <c r="AH88" s="59" t="str">
        <f>+Y40</f>
        <v>80-100%</v>
      </c>
      <c r="AI88" s="60"/>
      <c r="AJ88" s="60"/>
      <c r="AK88" s="60"/>
      <c r="AL88" s="60"/>
      <c r="AM88" s="60"/>
      <c r="AN88" s="61"/>
      <c r="AO88" s="59" t="str">
        <f>IF(AB88&gt;=0.8,"Yes","No")</f>
        <v>No</v>
      </c>
      <c r="AP88" s="60"/>
      <c r="AQ88" s="60"/>
      <c r="AR88" s="60"/>
      <c r="AS88" s="61"/>
      <c r="AT88" s="27"/>
      <c r="AU88" s="27"/>
      <c r="AV88" s="27"/>
      <c r="AW88" s="27"/>
      <c r="AX88" s="27"/>
      <c r="AY88" s="27"/>
    </row>
    <row r="89" spans="1:51" s="10" customFormat="1" ht="15" x14ac:dyDescent="0.25">
      <c r="E89" s="28"/>
      <c r="F89" s="29" t="s">
        <v>51</v>
      </c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30"/>
      <c r="AB89" s="56">
        <f>Y48</f>
        <v>0.24</v>
      </c>
      <c r="AC89" s="57"/>
      <c r="AD89" s="57"/>
      <c r="AE89" s="57"/>
      <c r="AF89" s="57"/>
      <c r="AG89" s="58"/>
      <c r="AH89" s="56">
        <f>+Y50</f>
        <v>0.45</v>
      </c>
      <c r="AI89" s="57"/>
      <c r="AJ89" s="57"/>
      <c r="AK89" s="57"/>
      <c r="AL89" s="57"/>
      <c r="AM89" s="57"/>
      <c r="AN89" s="58"/>
      <c r="AO89" s="65" t="str">
        <f>IF(AB89&gt;=AH89,"Yes","No")</f>
        <v>No</v>
      </c>
      <c r="AP89" s="66"/>
      <c r="AQ89" s="66"/>
      <c r="AR89" s="66"/>
      <c r="AS89" s="67"/>
      <c r="AT89" s="27"/>
      <c r="AU89" s="27"/>
      <c r="AV89" s="27"/>
      <c r="AW89" s="27"/>
      <c r="AX89" s="27"/>
      <c r="AY89" s="27"/>
    </row>
    <row r="90" spans="1:51" s="10" customFormat="1" ht="15" x14ac:dyDescent="0.25">
      <c r="E90" s="37"/>
      <c r="F90" s="38" t="s">
        <v>97</v>
      </c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9"/>
      <c r="AB90" s="59">
        <f>+Y55</f>
        <v>15</v>
      </c>
      <c r="AC90" s="60"/>
      <c r="AD90" s="60"/>
      <c r="AE90" s="60"/>
      <c r="AF90" s="60"/>
      <c r="AG90" s="61"/>
      <c r="AH90" s="59">
        <f>+Y54</f>
        <v>20</v>
      </c>
      <c r="AI90" s="60"/>
      <c r="AJ90" s="60"/>
      <c r="AK90" s="60"/>
      <c r="AL90" s="60"/>
      <c r="AM90" s="60"/>
      <c r="AN90" s="61"/>
      <c r="AO90" s="59" t="str">
        <f>IF(AB90&gt;=AH90,"Yes","No")</f>
        <v>No</v>
      </c>
      <c r="AP90" s="60"/>
      <c r="AQ90" s="60"/>
      <c r="AR90" s="60"/>
      <c r="AS90" s="61"/>
      <c r="AT90" s="27"/>
      <c r="AU90" s="27"/>
      <c r="AV90" s="27"/>
      <c r="AW90" s="27"/>
      <c r="AX90" s="27"/>
      <c r="AY90" s="27"/>
    </row>
    <row r="91" spans="1:51" s="10" customFormat="1" ht="15" x14ac:dyDescent="0.25">
      <c r="E91" s="28"/>
      <c r="F91" s="29" t="s">
        <v>72</v>
      </c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30"/>
      <c r="AB91" s="56">
        <f>+Y61</f>
        <v>0.3125</v>
      </c>
      <c r="AC91" s="57"/>
      <c r="AD91" s="57"/>
      <c r="AE91" s="57"/>
      <c r="AF91" s="57"/>
      <c r="AG91" s="58"/>
      <c r="AH91" s="56">
        <f>+Y63</f>
        <v>0.25</v>
      </c>
      <c r="AI91" s="57"/>
      <c r="AJ91" s="57"/>
      <c r="AK91" s="57"/>
      <c r="AL91" s="57"/>
      <c r="AM91" s="57"/>
      <c r="AN91" s="58"/>
      <c r="AO91" s="65" t="str">
        <f>IF(AB91&gt;=AH91,"Yes","No")</f>
        <v>Yes</v>
      </c>
      <c r="AP91" s="66"/>
      <c r="AQ91" s="66"/>
      <c r="AR91" s="66"/>
      <c r="AS91" s="67"/>
      <c r="AT91" s="27"/>
      <c r="AU91" s="27"/>
      <c r="AV91" s="27"/>
      <c r="AW91" s="27"/>
      <c r="AX91" s="27"/>
      <c r="AY91" s="27"/>
    </row>
    <row r="92" spans="1:51" s="10" customFormat="1" ht="15" x14ac:dyDescent="0.25"/>
    <row r="93" spans="1:51" s="10" customFormat="1" ht="15" x14ac:dyDescent="0.25">
      <c r="E93" s="10" t="s">
        <v>98</v>
      </c>
    </row>
    <row r="94" spans="1:51" s="10" customFormat="1" ht="15" x14ac:dyDescent="0.25">
      <c r="E94" s="37"/>
      <c r="F94" s="38" t="s">
        <v>20</v>
      </c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9"/>
      <c r="AB94" s="62">
        <f>+AV28</f>
        <v>208.33333333333334</v>
      </c>
      <c r="AC94" s="63"/>
      <c r="AD94" s="63"/>
      <c r="AE94" s="63"/>
      <c r="AF94" s="63"/>
      <c r="AG94" s="64"/>
      <c r="AH94" s="62">
        <f>+AV30</f>
        <v>1039</v>
      </c>
      <c r="AI94" s="63"/>
      <c r="AJ94" s="63"/>
      <c r="AK94" s="63"/>
      <c r="AL94" s="63"/>
      <c r="AM94" s="63"/>
      <c r="AN94" s="64"/>
      <c r="AO94" s="59" t="str">
        <f>IF(AB94&lt;=AH94,"Yes","No")</f>
        <v>Yes</v>
      </c>
      <c r="AP94" s="60"/>
      <c r="AQ94" s="60"/>
      <c r="AR94" s="60"/>
      <c r="AS94" s="61"/>
      <c r="AT94" s="27"/>
      <c r="AU94" s="27"/>
      <c r="AV94" s="27"/>
      <c r="AW94" s="27"/>
      <c r="AX94" s="27"/>
      <c r="AY94" s="27"/>
    </row>
    <row r="95" spans="1:51" s="10" customFormat="1" ht="15" x14ac:dyDescent="0.25">
      <c r="E95" s="28"/>
      <c r="F95" s="29" t="s">
        <v>36</v>
      </c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30"/>
      <c r="AB95" s="68">
        <f>+AV36</f>
        <v>666.66666666666663</v>
      </c>
      <c r="AC95" s="69"/>
      <c r="AD95" s="69"/>
      <c r="AE95" s="69"/>
      <c r="AF95" s="69"/>
      <c r="AG95" s="70"/>
      <c r="AH95" s="68">
        <f>+AV38</f>
        <v>283</v>
      </c>
      <c r="AI95" s="69"/>
      <c r="AJ95" s="69"/>
      <c r="AK95" s="69"/>
      <c r="AL95" s="69"/>
      <c r="AM95" s="69"/>
      <c r="AN95" s="70"/>
      <c r="AO95" s="65" t="str">
        <f>IF(AB95&lt;=AH95,"Yes","No")</f>
        <v>No</v>
      </c>
      <c r="AP95" s="66"/>
      <c r="AQ95" s="66"/>
      <c r="AR95" s="66"/>
      <c r="AS95" s="67"/>
      <c r="AT95" s="27"/>
      <c r="AU95" s="27"/>
      <c r="AV95" s="27"/>
      <c r="AW95" s="27"/>
      <c r="AX95" s="27"/>
      <c r="AY95" s="27"/>
    </row>
    <row r="96" spans="1:51" s="10" customFormat="1" ht="15" x14ac:dyDescent="0.25">
      <c r="E96" s="37"/>
      <c r="F96" s="38" t="s">
        <v>52</v>
      </c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9"/>
      <c r="AB96" s="53">
        <f>+AV50</f>
        <v>15</v>
      </c>
      <c r="AC96" s="54"/>
      <c r="AD96" s="54"/>
      <c r="AE96" s="54"/>
      <c r="AF96" s="54"/>
      <c r="AG96" s="55"/>
      <c r="AH96" s="53">
        <v>1</v>
      </c>
      <c r="AI96" s="54"/>
      <c r="AJ96" s="54"/>
      <c r="AK96" s="54"/>
      <c r="AL96" s="54"/>
      <c r="AM96" s="54"/>
      <c r="AN96" s="55"/>
      <c r="AO96" s="59" t="str">
        <f>IF(AB96&gt;=AH96,"Yes","No")</f>
        <v>Yes</v>
      </c>
      <c r="AP96" s="60"/>
      <c r="AQ96" s="60"/>
      <c r="AR96" s="60"/>
      <c r="AS96" s="61"/>
      <c r="AT96" s="27"/>
      <c r="AU96" s="27"/>
      <c r="AV96" s="27"/>
      <c r="AW96" s="27"/>
      <c r="AX96" s="27"/>
      <c r="AY96" s="27"/>
    </row>
    <row r="97" spans="5:51" s="10" customFormat="1" ht="15" x14ac:dyDescent="0.25">
      <c r="E97" s="28"/>
      <c r="F97" s="29" t="s">
        <v>99</v>
      </c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30"/>
      <c r="AB97" s="56">
        <f>+AV66</f>
        <v>3.9887999999999999</v>
      </c>
      <c r="AC97" s="57"/>
      <c r="AD97" s="57"/>
      <c r="AE97" s="57"/>
      <c r="AF97" s="57"/>
      <c r="AG97" s="58"/>
      <c r="AH97" s="56">
        <v>1</v>
      </c>
      <c r="AI97" s="57"/>
      <c r="AJ97" s="57"/>
      <c r="AK97" s="57"/>
      <c r="AL97" s="57"/>
      <c r="AM97" s="57"/>
      <c r="AN97" s="58"/>
      <c r="AO97" s="65" t="str">
        <f>IF(AB97&gt;=AH97,"Yes","No")</f>
        <v>Yes</v>
      </c>
      <c r="AP97" s="66"/>
      <c r="AQ97" s="66"/>
      <c r="AR97" s="66"/>
      <c r="AS97" s="67"/>
      <c r="AT97" s="27"/>
      <c r="AU97" s="27"/>
      <c r="AV97" s="27"/>
      <c r="AW97" s="27"/>
      <c r="AX97" s="27"/>
      <c r="AY97" s="27"/>
    </row>
    <row r="98" spans="5:51" s="10" customFormat="1" ht="15" x14ac:dyDescent="0.25">
      <c r="E98" s="37"/>
      <c r="F98" s="38" t="s">
        <v>100</v>
      </c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9"/>
      <c r="AB98" s="53">
        <f>+AV79</f>
        <v>0.5</v>
      </c>
      <c r="AC98" s="54"/>
      <c r="AD98" s="54"/>
      <c r="AE98" s="54"/>
      <c r="AF98" s="54"/>
      <c r="AG98" s="55"/>
      <c r="AH98" s="53">
        <v>1</v>
      </c>
      <c r="AI98" s="54"/>
      <c r="AJ98" s="54"/>
      <c r="AK98" s="54"/>
      <c r="AL98" s="54"/>
      <c r="AM98" s="54"/>
      <c r="AN98" s="55"/>
      <c r="AO98" s="59" t="str">
        <f>IF(AB98&gt;=AH98,"Yes","No")</f>
        <v>No</v>
      </c>
      <c r="AP98" s="60"/>
      <c r="AQ98" s="60"/>
      <c r="AR98" s="60"/>
      <c r="AS98" s="61"/>
      <c r="AT98" s="27"/>
      <c r="AU98" s="27"/>
      <c r="AV98" s="27"/>
      <c r="AW98" s="27"/>
      <c r="AX98" s="27"/>
      <c r="AY98" s="27"/>
    </row>
    <row r="100" spans="5:51" ht="15" x14ac:dyDescent="0.25">
      <c r="E100" s="10" t="s">
        <v>101</v>
      </c>
    </row>
    <row r="101" spans="5:51" x14ac:dyDescent="0.25">
      <c r="E101" s="31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32"/>
    </row>
    <row r="102" spans="5:51" x14ac:dyDescent="0.25">
      <c r="E102" s="33"/>
      <c r="AS102" s="34"/>
    </row>
    <row r="103" spans="5:51" x14ac:dyDescent="0.25">
      <c r="E103" s="33"/>
      <c r="AS103" s="34"/>
    </row>
    <row r="104" spans="5:51" x14ac:dyDescent="0.25">
      <c r="E104" s="35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36"/>
    </row>
  </sheetData>
  <mergeCells count="143">
    <mergeCell ref="AV78:AX78"/>
    <mergeCell ref="AV79:AX79"/>
    <mergeCell ref="B3:AY3"/>
    <mergeCell ref="B4:AY4"/>
    <mergeCell ref="B5:AY5"/>
    <mergeCell ref="B6:AY6"/>
    <mergeCell ref="C7:J7"/>
    <mergeCell ref="K7:Z7"/>
    <mergeCell ref="AN7:AY7"/>
    <mergeCell ref="AA7:AM7"/>
    <mergeCell ref="C10:J10"/>
    <mergeCell ref="AA10:AM10"/>
    <mergeCell ref="D18:AK18"/>
    <mergeCell ref="AL18:AS18"/>
    <mergeCell ref="AT18:AY18"/>
    <mergeCell ref="B12:AY12"/>
    <mergeCell ref="B13:C13"/>
    <mergeCell ref="C11:J11"/>
    <mergeCell ref="K11:AY11"/>
    <mergeCell ref="C8:J8"/>
    <mergeCell ref="K8:Z8"/>
    <mergeCell ref="AA8:AM8"/>
    <mergeCell ref="AN8:AY8"/>
    <mergeCell ref="B9:AY9"/>
    <mergeCell ref="K10:Z10"/>
    <mergeCell ref="AN10:AY10"/>
    <mergeCell ref="B22:AB22"/>
    <mergeCell ref="AC22:AY22"/>
    <mergeCell ref="D13:AY13"/>
    <mergeCell ref="D14:AY14"/>
    <mergeCell ref="D15:AY15"/>
    <mergeCell ref="B14:C14"/>
    <mergeCell ref="B15:C15"/>
    <mergeCell ref="B16:AY16"/>
    <mergeCell ref="B17:C17"/>
    <mergeCell ref="D17:AK17"/>
    <mergeCell ref="AL17:AS17"/>
    <mergeCell ref="AT17:AY17"/>
    <mergeCell ref="B18:C18"/>
    <mergeCell ref="B21:AY21"/>
    <mergeCell ref="B19:C19"/>
    <mergeCell ref="D19:AK19"/>
    <mergeCell ref="AL19:AS19"/>
    <mergeCell ref="AT19:AY19"/>
    <mergeCell ref="B20:C20"/>
    <mergeCell ref="D20:AK20"/>
    <mergeCell ref="AL20:AS20"/>
    <mergeCell ref="AT20:AY20"/>
    <mergeCell ref="Y26:AA26"/>
    <mergeCell ref="Y28:AA28"/>
    <mergeCell ref="AV30:AX30"/>
    <mergeCell ref="AV26:AX26"/>
    <mergeCell ref="AV28:AX28"/>
    <mergeCell ref="AV29:AW29"/>
    <mergeCell ref="Y37:AA37"/>
    <mergeCell ref="Y38:AA38"/>
    <mergeCell ref="AV27:AX27"/>
    <mergeCell ref="Y29:AA29"/>
    <mergeCell ref="Y31:AA31"/>
    <mergeCell ref="Y32:AA32"/>
    <mergeCell ref="Y36:AA36"/>
    <mergeCell ref="V60:W60"/>
    <mergeCell ref="Y57:Z57"/>
    <mergeCell ref="Y58:AA58"/>
    <mergeCell ref="Y60:AA60"/>
    <mergeCell ref="Y56:AA56"/>
    <mergeCell ref="AV38:AX38"/>
    <mergeCell ref="AV41:AX41"/>
    <mergeCell ref="Y54:AA54"/>
    <mergeCell ref="AV55:AX55"/>
    <mergeCell ref="AV56:AX56"/>
    <mergeCell ref="AV57:AX57"/>
    <mergeCell ref="AV59:AX59"/>
    <mergeCell ref="AV60:AX60"/>
    <mergeCell ref="V59:W59"/>
    <mergeCell ref="AV50:AX50"/>
    <mergeCell ref="Y40:AA40"/>
    <mergeCell ref="Y49:Z49"/>
    <mergeCell ref="Y45:AA45"/>
    <mergeCell ref="Y46:AA46"/>
    <mergeCell ref="Y48:AA48"/>
    <mergeCell ref="AV48:AW48"/>
    <mergeCell ref="Y39:Z39"/>
    <mergeCell ref="AV49:AX49"/>
    <mergeCell ref="AV45:AX45"/>
    <mergeCell ref="AV47:AX47"/>
    <mergeCell ref="AV46:AX46"/>
    <mergeCell ref="AV36:AX36"/>
    <mergeCell ref="AV37:AW37"/>
    <mergeCell ref="AV34:AX34"/>
    <mergeCell ref="AV35:AX35"/>
    <mergeCell ref="C59:T59"/>
    <mergeCell ref="Y55:AA55"/>
    <mergeCell ref="V58:W58"/>
    <mergeCell ref="AV75:AX75"/>
    <mergeCell ref="AV74:AX74"/>
    <mergeCell ref="AV77:AX77"/>
    <mergeCell ref="Y61:AA61"/>
    <mergeCell ref="Y63:AA63"/>
    <mergeCell ref="AV61:AX61"/>
    <mergeCell ref="Y59:AA59"/>
    <mergeCell ref="Y50:AA50"/>
    <mergeCell ref="AV62:AX62"/>
    <mergeCell ref="AV63:AX63"/>
    <mergeCell ref="AV65:AX65"/>
    <mergeCell ref="AV66:AX66"/>
    <mergeCell ref="AV71:AX71"/>
    <mergeCell ref="AV72:AX72"/>
    <mergeCell ref="AV73:AX73"/>
    <mergeCell ref="AO95:AS95"/>
    <mergeCell ref="AO96:AS96"/>
    <mergeCell ref="AB86:AG86"/>
    <mergeCell ref="AH86:AN86"/>
    <mergeCell ref="AB98:AG98"/>
    <mergeCell ref="AH98:AN98"/>
    <mergeCell ref="AO97:AS97"/>
    <mergeCell ref="AO98:AS98"/>
    <mergeCell ref="AB95:AG95"/>
    <mergeCell ref="AB96:AG96"/>
    <mergeCell ref="AB97:AG97"/>
    <mergeCell ref="AH95:AN95"/>
    <mergeCell ref="AH96:AN96"/>
    <mergeCell ref="AH97:AN97"/>
    <mergeCell ref="Y84:AB84"/>
    <mergeCell ref="A82:AY82"/>
    <mergeCell ref="A83:AY83"/>
    <mergeCell ref="AO86:AS86"/>
    <mergeCell ref="AB88:AG88"/>
    <mergeCell ref="AB89:AG89"/>
    <mergeCell ref="AB90:AG90"/>
    <mergeCell ref="AB91:AG91"/>
    <mergeCell ref="AB94:AG94"/>
    <mergeCell ref="AH88:AN88"/>
    <mergeCell ref="AH89:AN89"/>
    <mergeCell ref="AH90:AN90"/>
    <mergeCell ref="AH91:AN91"/>
    <mergeCell ref="AH94:AN94"/>
    <mergeCell ref="AO88:AS88"/>
    <mergeCell ref="AO89:AS89"/>
    <mergeCell ref="AO90:AS90"/>
    <mergeCell ref="AO91:AS91"/>
    <mergeCell ref="AO94:AS94"/>
    <mergeCell ref="Y85:AB85"/>
  </mergeCells>
  <pageMargins left="0.7" right="0.7" top="0.75" bottom="0.75" header="0.3" footer="0.3"/>
  <pageSetup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Metrics</vt:lpstr>
      <vt:lpstr>Metrics!Print_Area</vt:lpstr>
      <vt:lpstr>Metrics!Print_Titles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Sonya Davis</dc:creator>
  <cp:keywords/>
  <dc:description/>
  <cp:lastModifiedBy>Sonya Davis</cp:lastModifiedBy>
  <cp:revision/>
  <dcterms:created xsi:type="dcterms:W3CDTF">2016-05-20T15:17:03Z</dcterms:created>
  <dcterms:modified xsi:type="dcterms:W3CDTF">2026-08-13T17:34:04Z</dcterms:modified>
  <cp:category/>
  <cp:contentStatus/>
</cp:coreProperties>
</file>